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18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L41" i="4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Q42" i="4" l="1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Q23" i="3" l="1"/>
  <c r="R23" i="3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<sst xmlns="http://schemas.openxmlformats.org/spreadsheetml/2006/main" count="739" uniqueCount="142">
  <si>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</si>
  <si>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</si>
  <si>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</si>
  <si>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</si>
  <si>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</si>
  <si>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</si>
  <si>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</si>
  <si>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</si>
  <si>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</si>
  <si>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</si>
  <si>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</si>
  <si>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</si>
  <si>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</si>
  <si>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</si>
  <si>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</si>
  <si>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</si>
  <si>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</si>
  <si>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</si>
  <si>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</si>
  <si>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</si>
  <si>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</si>
  <si>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</si>
  <si>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</si>
  <si>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</si>
  <si>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</si>
  <si>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</si>
  <si>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</si>
  <si>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</si>
  <si>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</si>
  <si>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</si>
  <si>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</si>
  <si>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</si>
  <si>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</si>
  <si>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</si>
  <si>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</si>
  <si>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</si>
  <si>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</si>
  <si>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</si>
  <si>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</si>
  <si>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</si>
  <si>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</si>
  <si>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</si>
  <si>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</si>
  <si>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</si>
  <si>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</si>
  <si>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</si>
  <si>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</si>
  <si>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</si>
  <si>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</si>
  <si>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</si>
  <si>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</si>
  <si>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</si>
  <si>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</si>
  <si>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</si>
  <si>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</si>
  <si>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</si>
  <si>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</si>
  <si>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</si>
  <si>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</si>
  <si>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</si>
  <si>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</si>
  <si>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</si>
  <si>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</si>
  <si>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</si>
  <si>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</si>
  <si>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</si>
  <si>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</si>
  <si>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</si>
  <si>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</si>
  <si>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</si>
  <si>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</si>
  <si>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</si>
  <si>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</si>
  <si>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</si>
  <si>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</si>
  <si>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</si>
  <si>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</si>
  <si>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</si>
  <si>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</si>
  <si>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</si>
  <si>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</si>
  <si>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</si>
  <si>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</si>
  <si>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</si>
  <si>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</si>
  <si>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</si>
  <si>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</si>
  <si>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</si>
  <si>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</si>
  <si>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</si>
  <si>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</si>
  <si>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</si>
  <si>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</si>
  <si>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</si>
  <si>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</si>
  <si>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</si>
  <si>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</si>
  <si>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</si>
  <si>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</si>
  <si>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</si>
  <si>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</si>
  <si>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</si>
  <si>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</si>
  <si>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</si>
  <si>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</si>
  <si>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</si>
  <si>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</si>
  <si>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</si>
  <si>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</si>
  <si>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</si>
  <si>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</si>
  <si>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</si>
  <si>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</si>
  <si>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</si>
  <si>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</si>
  <si>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</si>
  <si>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</si>
  <si>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</si>
  <si>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</si>
  <si>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</si>
  <si>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</si>
  <si>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</si>
  <si>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</si>
  <si>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</si>
  <si>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</si>
  <si>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</si>
  <si>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</si>
  <si>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</si>
  <si>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</si>
  <si>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</si>
  <si>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</si>
  <si>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</si>
  <si>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</si>
  <si>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</si>
  <si>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</si>
  <si>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</si>
  <si>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</si>
  <si>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</si>
  <si>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</si>
  <si>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- 18.05.23г.)</t>
  </si>
  <si>
    <t>Данные по выданным договорам гарантии в рамках  
первого направления ГП ДКБ 2025
 (отчет за период с 10.05.23г. - 18.05.23г.)</t>
  </si>
  <si>
    <t>Данные по субьектности  с 10.05.2023г. по 18.05.2023г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</si>
</sst>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13493</v>
      </c>
      <c r="K5" s="87">
        <f>'ИТОГО 20-21-22-23гг. '!P5</f>
        <v>80706553741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2.208552582820722E-2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8</v>
      </c>
      <c r="K14" s="87">
        <f>'ИТОГО 20-21-22-23гг. '!P14</f>
        <v>135000000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35612</v>
      </c>
      <c r="K15" s="207">
        <f>SUM(K3:K14)</f>
        <v>230023832330.85999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4.2598000673930138E-2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K18" sqref="K18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139</v>
      </c>
      <c r="K1" s="249"/>
      <c r="L1" s="249"/>
      <c r="M1" s="249"/>
      <c r="N1" s="249"/>
      <c r="O1" s="26"/>
      <c r="P1" s="27"/>
      <c r="Q1" s="246" t="s">
        <v>137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>
        <v>4</v>
      </c>
      <c r="S3" s="15">
        <v>19784000</v>
      </c>
      <c r="T3" s="15">
        <v>16816400</v>
      </c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805</v>
      </c>
      <c r="M4" s="13">
        <v>4915228000</v>
      </c>
      <c r="N4" s="13">
        <v>4177943800</v>
      </c>
      <c r="O4" s="13">
        <f>N4/M4</f>
        <v>0.85</v>
      </c>
      <c r="P4" s="18">
        <v>2</v>
      </c>
      <c r="Q4" s="1" t="s">
        <v>19</v>
      </c>
      <c r="R4" s="18">
        <v>92</v>
      </c>
      <c r="S4" s="15">
        <v>530052000</v>
      </c>
      <c r="T4" s="2">
        <v>450544200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18322056200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>
        <v>1</v>
      </c>
      <c r="S5" s="2">
        <v>2023000</v>
      </c>
      <c r="T5" s="2">
        <v>1719550</v>
      </c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69</v>
      </c>
      <c r="S6" s="2">
        <v>521071000</v>
      </c>
      <c r="T6" s="2">
        <v>442910350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40</v>
      </c>
      <c r="S7" s="2">
        <v>296522000</v>
      </c>
      <c r="T7" s="2">
        <v>252043700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110</v>
      </c>
      <c r="S8" s="2">
        <v>582706000</v>
      </c>
      <c r="T8" s="2">
        <v>495300100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3</v>
      </c>
      <c r="M9" s="13">
        <v>50000000</v>
      </c>
      <c r="N9" s="13">
        <v>42500000</v>
      </c>
      <c r="O9" s="13"/>
      <c r="P9" s="18">
        <v>7</v>
      </c>
      <c r="Q9" s="1" t="s">
        <v>24</v>
      </c>
      <c r="R9" s="18">
        <v>13</v>
      </c>
      <c r="S9" s="2">
        <v>61254000</v>
      </c>
      <c r="T9" s="2">
        <v>52065900</v>
      </c>
    </row>
    <row r="10" spans="1:32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1457500000</v>
      </c>
      <c r="I10" s="9"/>
      <c r="J10" s="247" t="s">
        <v>18</v>
      </c>
      <c r="K10" s="248"/>
      <c r="L10" s="108">
        <f>SUM(L3:L9)</f>
        <v>808</v>
      </c>
      <c r="M10" s="109">
        <f>SUM(M3:M9)</f>
        <v>4965228000</v>
      </c>
      <c r="N10" s="109">
        <f>SUM(N3:N9)</f>
        <v>4220443800</v>
      </c>
      <c r="O10" s="13"/>
      <c r="P10" s="18">
        <v>8</v>
      </c>
      <c r="Q10" s="1" t="s">
        <v>25</v>
      </c>
      <c r="R10" s="18">
        <v>35</v>
      </c>
      <c r="S10" s="2">
        <v>261075000</v>
      </c>
      <c r="T10" s="2">
        <v>221913750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18</v>
      </c>
      <c r="S11" s="2">
        <v>155668000</v>
      </c>
      <c r="T11" s="2">
        <v>132317800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109</v>
      </c>
      <c r="S12" s="2">
        <v>526964000</v>
      </c>
      <c r="T12" s="2">
        <v>447919400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9</v>
      </c>
      <c r="S13" s="2">
        <v>44708000</v>
      </c>
      <c r="T13" s="2">
        <v>38001800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61</v>
      </c>
      <c r="S14" s="2">
        <v>456062000</v>
      </c>
      <c r="T14" s="2">
        <v>387652700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30</v>
      </c>
      <c r="S15" s="2">
        <v>183837000</v>
      </c>
      <c r="T15" s="2">
        <v>156261450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17</v>
      </c>
      <c r="S16" s="2">
        <v>93095000</v>
      </c>
      <c r="T16" s="2">
        <v>79130750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6</v>
      </c>
      <c r="S17" s="36">
        <v>48414000</v>
      </c>
      <c r="T17" s="36">
        <v>41151900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10</v>
      </c>
      <c r="S18" s="36">
        <v>59492000</v>
      </c>
      <c r="T18" s="36">
        <v>50568200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52</v>
      </c>
      <c r="S19" s="36">
        <v>412048000</v>
      </c>
      <c r="T19" s="36">
        <v>350240800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73</v>
      </c>
      <c r="S20" s="36">
        <v>402308000</v>
      </c>
      <c r="T20" s="36">
        <v>341961800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13</v>
      </c>
      <c r="S21" s="2">
        <v>73644000</v>
      </c>
      <c r="T21" s="2">
        <v>62597400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46</v>
      </c>
      <c r="S22" s="2">
        <v>234501000</v>
      </c>
      <c r="T22" s="2">
        <v>199325850</v>
      </c>
    </row>
    <row r="23" spans="1:24" x14ac:dyDescent="0.25">
      <c r="P23" s="110"/>
      <c r="Q23" s="111" t="s">
        <v>18</v>
      </c>
      <c r="R23" s="112">
        <f>SUM(R3:R22)</f>
        <v>808</v>
      </c>
      <c r="S23" s="113">
        <f>SUM(S3:S22)</f>
        <v>4965228000</v>
      </c>
      <c r="T23" s="113">
        <f>SUM(T3:T22)</f>
        <v>4220443800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0" zoomScale="90" zoomScaleNormal="80" zoomScaleSheetLayoutView="90" workbookViewId="0">
      <selection activeCell="L43" sqref="L4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139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805</v>
      </c>
      <c r="M5" s="239">
        <v>4915228000</v>
      </c>
      <c r="N5" s="239">
        <v>4177943800</v>
      </c>
      <c r="O5" s="187">
        <f t="shared" si="0"/>
        <v>13493</v>
      </c>
      <c r="P5" s="87">
        <f t="shared" si="1"/>
        <v>80706553741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3</v>
      </c>
      <c r="M14" s="239">
        <v>50000000</v>
      </c>
      <c r="N14" s="239">
        <v>42500000</v>
      </c>
      <c r="O14" s="187">
        <f t="shared" si="0"/>
        <v>8</v>
      </c>
      <c r="P14" s="87">
        <f t="shared" si="1"/>
        <v>135000000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808</v>
      </c>
      <c r="M15" s="115">
        <f t="shared" si="5"/>
        <v>4965228000</v>
      </c>
      <c r="N15" s="115">
        <f>SUM(N3:N14)</f>
        <v>4220443800</v>
      </c>
      <c r="O15" s="188">
        <f>SUM(O3:O14)</f>
        <v>35612</v>
      </c>
      <c r="P15" s="117">
        <f t="shared" ref="P15:Q15" si="6">SUM(P3:P14)</f>
        <v>230023832330.85999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4</v>
      </c>
      <c r="M20" s="240">
        <v>19784000</v>
      </c>
      <c r="N20" s="240">
        <v>16816400</v>
      </c>
      <c r="O20" s="189">
        <f>C20+F20+I20+L20</f>
        <v>973</v>
      </c>
      <c r="P20" s="90">
        <f>D20+G20+J20+M20</f>
        <v>8286863190</v>
      </c>
      <c r="Q20" s="91">
        <f>E20+H20+K20+N20</f>
        <v>6968596633.8500004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92</v>
      </c>
      <c r="M21" s="241">
        <v>530052000</v>
      </c>
      <c r="N21" s="241">
        <v>450544200</v>
      </c>
      <c r="O21" s="189">
        <f t="shared" ref="O21:O39" si="8">C21+F21+I21+L21</f>
        <v>3845</v>
      </c>
      <c r="P21" s="90">
        <f t="shared" ref="P21:P39" si="9">D21+G21+J21+M21</f>
        <v>24042699850</v>
      </c>
      <c r="Q21" s="91">
        <f t="shared" ref="Q21:Q39" si="10">E21+H21+K21+N21</f>
        <v>20124223630.199997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1</v>
      </c>
      <c r="M22" s="241">
        <v>2023000</v>
      </c>
      <c r="N22" s="241">
        <v>1719550</v>
      </c>
      <c r="O22" s="189">
        <f t="shared" si="8"/>
        <v>1562</v>
      </c>
      <c r="P22" s="90">
        <f t="shared" si="9"/>
        <v>9980393985</v>
      </c>
      <c r="Q22" s="91">
        <f t="shared" si="10"/>
        <v>8463974296.4599991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69</v>
      </c>
      <c r="M23" s="241">
        <v>521071000</v>
      </c>
      <c r="N23" s="241">
        <v>442910350</v>
      </c>
      <c r="O23" s="189">
        <f t="shared" si="8"/>
        <v>1825</v>
      </c>
      <c r="P23" s="90">
        <f t="shared" si="9"/>
        <v>13569752824</v>
      </c>
      <c r="Q23" s="91">
        <f t="shared" si="10"/>
        <v>11481383711.889999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40</v>
      </c>
      <c r="M24" s="241">
        <v>296522000</v>
      </c>
      <c r="N24" s="241">
        <v>252043700</v>
      </c>
      <c r="O24" s="189">
        <f t="shared" si="8"/>
        <v>1797</v>
      </c>
      <c r="P24" s="90">
        <f t="shared" si="9"/>
        <v>11087031145</v>
      </c>
      <c r="Q24" s="91">
        <f t="shared" si="10"/>
        <v>9276979195.3400002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110</v>
      </c>
      <c r="M25" s="241">
        <v>582706000</v>
      </c>
      <c r="N25" s="241">
        <v>495300100</v>
      </c>
      <c r="O25" s="189">
        <f t="shared" si="8"/>
        <v>3000</v>
      </c>
      <c r="P25" s="90">
        <f t="shared" si="9"/>
        <v>17113043377</v>
      </c>
      <c r="Q25" s="91">
        <f t="shared" si="10"/>
        <v>14480981845.450001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13</v>
      </c>
      <c r="M26" s="241">
        <v>61254000</v>
      </c>
      <c r="N26" s="241">
        <v>52065900</v>
      </c>
      <c r="O26" s="189">
        <f t="shared" si="8"/>
        <v>1797</v>
      </c>
      <c r="P26" s="90">
        <f t="shared" si="9"/>
        <v>10516482785</v>
      </c>
      <c r="Q26" s="91">
        <f t="shared" si="10"/>
        <v>8871556649.7000008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35</v>
      </c>
      <c r="M27" s="241">
        <v>261075000</v>
      </c>
      <c r="N27" s="241">
        <v>221913750</v>
      </c>
      <c r="O27" s="189">
        <f t="shared" si="8"/>
        <v>2026</v>
      </c>
      <c r="P27" s="90">
        <f t="shared" si="9"/>
        <v>13355172590</v>
      </c>
      <c r="Q27" s="91">
        <f t="shared" si="10"/>
        <v>11265062838.459999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18</v>
      </c>
      <c r="M28" s="241">
        <v>155668000</v>
      </c>
      <c r="N28" s="241">
        <v>132317800</v>
      </c>
      <c r="O28" s="189">
        <f t="shared" si="8"/>
        <v>1413</v>
      </c>
      <c r="P28" s="90">
        <f t="shared" si="9"/>
        <v>10369073271.459999</v>
      </c>
      <c r="Q28" s="91">
        <f t="shared" si="10"/>
        <v>8749432518.7299995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109</v>
      </c>
      <c r="M29" s="241">
        <v>526964000</v>
      </c>
      <c r="N29" s="241">
        <v>447919400</v>
      </c>
      <c r="O29" s="189">
        <f t="shared" si="8"/>
        <v>2713</v>
      </c>
      <c r="P29" s="90">
        <f t="shared" si="9"/>
        <v>14458457350</v>
      </c>
      <c r="Q29" s="91">
        <f t="shared" si="10"/>
        <v>12191883659.970001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9</v>
      </c>
      <c r="M30" s="241">
        <v>44708000</v>
      </c>
      <c r="N30" s="241">
        <v>38001800</v>
      </c>
      <c r="O30" s="189">
        <f t="shared" si="8"/>
        <v>2349</v>
      </c>
      <c r="P30" s="90">
        <f t="shared" si="9"/>
        <v>18409957617</v>
      </c>
      <c r="Q30" s="91">
        <f t="shared" si="10"/>
        <v>15542561491.850002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61</v>
      </c>
      <c r="M31" s="241">
        <v>456062000</v>
      </c>
      <c r="N31" s="241">
        <v>387652700</v>
      </c>
      <c r="O31" s="189">
        <f t="shared" si="8"/>
        <v>1390</v>
      </c>
      <c r="P31" s="90">
        <f t="shared" si="9"/>
        <v>9395449623</v>
      </c>
      <c r="Q31" s="91">
        <f t="shared" si="10"/>
        <v>7951723116.79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30</v>
      </c>
      <c r="M32" s="241">
        <v>183837000</v>
      </c>
      <c r="N32" s="241">
        <v>156261450</v>
      </c>
      <c r="O32" s="189">
        <f t="shared" si="8"/>
        <v>831</v>
      </c>
      <c r="P32" s="90">
        <f t="shared" si="9"/>
        <v>6259408111</v>
      </c>
      <c r="Q32" s="91">
        <f t="shared" si="10"/>
        <v>5279401983.0499992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17</v>
      </c>
      <c r="M33" s="241">
        <v>93095000</v>
      </c>
      <c r="N33" s="241">
        <v>79130750</v>
      </c>
      <c r="O33" s="189">
        <f t="shared" si="8"/>
        <v>2272</v>
      </c>
      <c r="P33" s="90">
        <f t="shared" si="9"/>
        <v>11399075713.549999</v>
      </c>
      <c r="Q33" s="91">
        <f t="shared" si="10"/>
        <v>9669954551.3899994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6</v>
      </c>
      <c r="M34" s="241">
        <v>48414000</v>
      </c>
      <c r="N34" s="241">
        <v>41151900</v>
      </c>
      <c r="O34" s="189">
        <f t="shared" si="8"/>
        <v>2435</v>
      </c>
      <c r="P34" s="90">
        <f t="shared" si="9"/>
        <v>13459572881</v>
      </c>
      <c r="Q34" s="91">
        <f t="shared" si="10"/>
        <v>11439849218.75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10</v>
      </c>
      <c r="M35" s="241">
        <v>59492000</v>
      </c>
      <c r="N35" s="241">
        <v>50568200</v>
      </c>
      <c r="O35" s="189">
        <f t="shared" si="8"/>
        <v>2371</v>
      </c>
      <c r="P35" s="90">
        <f t="shared" si="9"/>
        <v>14465366521</v>
      </c>
      <c r="Q35" s="91">
        <f t="shared" si="10"/>
        <v>12270231526.860001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52</v>
      </c>
      <c r="M36" s="242">
        <v>412048000</v>
      </c>
      <c r="N36" s="242">
        <v>350240800</v>
      </c>
      <c r="O36" s="189">
        <f t="shared" si="8"/>
        <v>2502</v>
      </c>
      <c r="P36" s="90">
        <f t="shared" si="9"/>
        <v>19058235534.849998</v>
      </c>
      <c r="Q36" s="91">
        <f t="shared" si="10"/>
        <v>16046849648.299999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73</v>
      </c>
      <c r="M37" s="242">
        <v>402308000</v>
      </c>
      <c r="N37" s="242">
        <v>341961800</v>
      </c>
      <c r="O37" s="189">
        <f t="shared" si="8"/>
        <v>308</v>
      </c>
      <c r="P37" s="90">
        <f t="shared" si="9"/>
        <v>3161047178</v>
      </c>
      <c r="Q37" s="91">
        <f t="shared" si="10"/>
        <v>2582509255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13</v>
      </c>
      <c r="M38" s="242">
        <v>73644000</v>
      </c>
      <c r="N38" s="242">
        <v>62597400</v>
      </c>
      <c r="O38" s="189">
        <f t="shared" si="8"/>
        <v>129</v>
      </c>
      <c r="P38" s="90">
        <f t="shared" si="9"/>
        <v>1124522980</v>
      </c>
      <c r="Q38" s="91">
        <f t="shared" si="10"/>
        <v>955844533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46</v>
      </c>
      <c r="M39" s="242">
        <v>234501000</v>
      </c>
      <c r="N39" s="242">
        <v>199325850</v>
      </c>
      <c r="O39" s="189">
        <f t="shared" si="8"/>
        <v>94</v>
      </c>
      <c r="P39" s="90">
        <f t="shared" si="9"/>
        <v>684828000</v>
      </c>
      <c r="Q39" s="91">
        <f t="shared" si="10"/>
        <v>582103800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808</v>
      </c>
      <c r="M40" s="115">
        <f t="shared" si="12"/>
        <v>4965228000</v>
      </c>
      <c r="N40" s="115">
        <f t="shared" si="12"/>
        <v>4220443800</v>
      </c>
      <c r="O40" s="190">
        <f t="shared" si="12"/>
        <v>35632</v>
      </c>
      <c r="P40" s="190">
        <f t="shared" si="12"/>
        <v>230196434526.85999</v>
      </c>
      <c r="Q40" s="190">
        <f t="shared" si="12"/>
        <v>194195104105.03992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O52" sqref="O5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140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396</v>
      </c>
      <c r="D34" s="50">
        <f t="shared" ref="D34:D41" si="18">C34/O34</f>
        <v>0.49192546583850932</v>
      </c>
      <c r="E34" s="43">
        <v>3202215000</v>
      </c>
      <c r="F34" s="44">
        <v>2721882750</v>
      </c>
      <c r="G34" s="42">
        <v>409</v>
      </c>
      <c r="H34" s="50">
        <f t="shared" ref="H34:H41" si="19">G34/O34</f>
        <v>0.50807453416149073</v>
      </c>
      <c r="I34" s="43">
        <v>1713013000</v>
      </c>
      <c r="J34" s="44">
        <v>1456061050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805</v>
      </c>
      <c r="P34" s="52">
        <f t="shared" ref="P34:P36" si="22">E34+I34+K34</f>
        <v>4915228000</v>
      </c>
      <c r="Q34" s="161">
        <f t="shared" ref="Q34:Q36" si="23">F34+J34+N34</f>
        <v>4177943800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</v>
      </c>
      <c r="D41" s="73">
        <f t="shared" si="18"/>
        <v>1</v>
      </c>
      <c r="E41" s="74">
        <v>50000000</v>
      </c>
      <c r="F41" s="75">
        <v>42500000</v>
      </c>
      <c r="G41" s="72"/>
      <c r="H41" s="73">
        <f t="shared" si="19"/>
        <v>0</v>
      </c>
      <c r="I41" s="74"/>
      <c r="J41" s="75"/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3</v>
      </c>
      <c r="P41" s="81">
        <f>E41+I41+K41</f>
        <v>50000000</v>
      </c>
      <c r="Q41" s="162">
        <f t="shared" si="25"/>
        <v>42500000</v>
      </c>
    </row>
    <row r="42" spans="1:17" ht="15.75" thickBot="1" x14ac:dyDescent="0.3">
      <c r="A42" s="251" t="s">
        <v>18</v>
      </c>
      <c r="B42" s="252"/>
      <c r="C42" s="237">
        <f>SUM(C34:C41)</f>
        <v>399</v>
      </c>
      <c r="D42" s="127">
        <f>C42/O42</f>
        <v>0.49381188118811881</v>
      </c>
      <c r="E42" s="128">
        <f>SUM(E34:E41)</f>
        <v>3252215000</v>
      </c>
      <c r="F42" s="129">
        <f>SUM(F34:F41)</f>
        <v>2764382750</v>
      </c>
      <c r="G42" s="237">
        <f>SUM(G34:G41)</f>
        <v>409</v>
      </c>
      <c r="H42" s="127">
        <f>G42/O42</f>
        <v>0.50618811881188119</v>
      </c>
      <c r="I42" s="130">
        <f>SUM(I34:I41)</f>
        <v>1713013000</v>
      </c>
      <c r="J42" s="131">
        <f>SUM(J34:J41)</f>
        <v>1456061050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808</v>
      </c>
      <c r="P42" s="83">
        <f>E42+I42+M42</f>
        <v>4965228000</v>
      </c>
      <c r="Q42" s="163">
        <f>F42+J42+N42</f>
        <v>4220443800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Q29" sqref="Q2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140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33</v>
      </c>
      <c r="Q4" s="13">
        <v>167154000</v>
      </c>
      <c r="R4" s="13">
        <v>142080900</v>
      </c>
      <c r="S4" s="152"/>
      <c r="T4" s="12">
        <f>D4+J4+P4</f>
        <v>863</v>
      </c>
      <c r="U4" s="13">
        <f>E4+K4+Q4</f>
        <v>4084145677</v>
      </c>
      <c r="V4" s="13">
        <f>F4+L4+R4</f>
        <v>3471523825.5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89</v>
      </c>
      <c r="Q5" s="13">
        <v>534559000</v>
      </c>
      <c r="R5" s="13">
        <v>454375150</v>
      </c>
      <c r="S5" s="152"/>
      <c r="T5" s="12">
        <f t="shared" ref="T5:T10" si="0">D5+J5+P5</f>
        <v>1106</v>
      </c>
      <c r="U5" s="13">
        <f>E5+K5+Q5</f>
        <v>6375165332.46</v>
      </c>
      <c r="V5" s="13">
        <f>F5+L5+R5</f>
        <v>5405847791.289999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42</v>
      </c>
      <c r="Q6" s="13">
        <v>273353000</v>
      </c>
      <c r="R6" s="13">
        <v>232350050</v>
      </c>
      <c r="S6" s="152"/>
      <c r="T6" s="12">
        <f t="shared" si="0"/>
        <v>602</v>
      </c>
      <c r="U6" s="13">
        <f t="shared" ref="U6:U10" si="1">E6+K6+Q6</f>
        <v>4959873238</v>
      </c>
      <c r="V6" s="13">
        <f t="shared" ref="V6:V10" si="2">F6+L6+R6</f>
        <v>4200327852.0500002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345</v>
      </c>
      <c r="Q7" s="13">
        <v>1834344000</v>
      </c>
      <c r="R7" s="13">
        <v>1559192400</v>
      </c>
      <c r="S7" s="152"/>
      <c r="T7" s="12">
        <f t="shared" si="0"/>
        <v>10105</v>
      </c>
      <c r="U7" s="13">
        <f t="shared" si="1"/>
        <v>47105360133.399994</v>
      </c>
      <c r="V7" s="13">
        <f t="shared" si="2"/>
        <v>39982759668.999969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94</v>
      </c>
      <c r="Q8" s="13">
        <v>774136000</v>
      </c>
      <c r="R8" s="13">
        <v>658015600</v>
      </c>
      <c r="S8" s="152"/>
      <c r="T8" s="12">
        <f t="shared" si="0"/>
        <v>1403</v>
      </c>
      <c r="U8" s="13">
        <f t="shared" si="1"/>
        <v>12673996602</v>
      </c>
      <c r="V8" s="13">
        <f t="shared" si="2"/>
        <v>10733660849.150002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21</v>
      </c>
      <c r="Q9" s="13">
        <v>159884000</v>
      </c>
      <c r="R9" s="13">
        <v>135901400</v>
      </c>
      <c r="S9" s="152"/>
      <c r="T9" s="12">
        <f t="shared" si="0"/>
        <v>530</v>
      </c>
      <c r="U9" s="13">
        <f t="shared" si="1"/>
        <v>3296859123</v>
      </c>
      <c r="V9" s="13">
        <f t="shared" si="2"/>
        <v>2797195502.5299997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10</v>
      </c>
      <c r="Q10" s="13">
        <v>110950000</v>
      </c>
      <c r="R10" s="13">
        <v>94307500</v>
      </c>
      <c r="S10" s="152"/>
      <c r="T10" s="12">
        <f t="shared" si="0"/>
        <v>119</v>
      </c>
      <c r="U10" s="13">
        <f t="shared" si="1"/>
        <v>721518975</v>
      </c>
      <c r="V10" s="13">
        <f t="shared" si="2"/>
        <v>613291128.39999998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426</v>
      </c>
      <c r="U11" s="13">
        <f t="shared" ref="U11:U20" si="4">E11+K11+Q12</f>
        <v>3277403043</v>
      </c>
      <c r="V11" s="13">
        <f t="shared" ref="V11:V20" si="5">F11+L11+R12</f>
        <v>2773707052.23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19</v>
      </c>
      <c r="Q12" s="13">
        <v>105500000</v>
      </c>
      <c r="R12" s="13">
        <v>89675000</v>
      </c>
      <c r="S12" s="152"/>
      <c r="T12" s="12">
        <f t="shared" si="3"/>
        <v>260</v>
      </c>
      <c r="U12" s="13">
        <f t="shared" si="4"/>
        <v>1491717393</v>
      </c>
      <c r="V12" s="13">
        <f t="shared" si="5"/>
        <v>1267959784.8499999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14</v>
      </c>
      <c r="Q13" s="13">
        <v>120752000</v>
      </c>
      <c r="R13" s="13">
        <v>102639200</v>
      </c>
      <c r="S13" s="152"/>
      <c r="T13" s="12">
        <f t="shared" si="3"/>
        <v>529</v>
      </c>
      <c r="U13" s="13">
        <f t="shared" si="4"/>
        <v>4252375794</v>
      </c>
      <c r="V13" s="13">
        <f t="shared" si="5"/>
        <v>3592976719.29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35</v>
      </c>
      <c r="Q14" s="13">
        <v>214756000</v>
      </c>
      <c r="R14" s="13">
        <v>182542600</v>
      </c>
      <c r="S14" s="152"/>
      <c r="T14" s="12">
        <f t="shared" si="3"/>
        <v>149</v>
      </c>
      <c r="U14" s="13">
        <f t="shared" si="4"/>
        <v>1139325742</v>
      </c>
      <c r="V14" s="13">
        <f t="shared" si="5"/>
        <v>966701880.70000005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12</v>
      </c>
      <c r="Q15" s="13">
        <v>76871000</v>
      </c>
      <c r="R15" s="13">
        <v>65340350</v>
      </c>
      <c r="S15" s="152"/>
      <c r="T15" s="12">
        <f t="shared" si="3"/>
        <v>118</v>
      </c>
      <c r="U15" s="13">
        <f t="shared" si="4"/>
        <v>1066507132</v>
      </c>
      <c r="V15" s="13">
        <f t="shared" si="5"/>
        <v>892661462.29999995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8</v>
      </c>
      <c r="Q16" s="13">
        <v>61494000</v>
      </c>
      <c r="R16" s="13">
        <v>52269900</v>
      </c>
      <c r="S16" s="152"/>
      <c r="T16" s="12">
        <f t="shared" si="3"/>
        <v>70</v>
      </c>
      <c r="U16" s="13">
        <f t="shared" si="4"/>
        <v>449488268</v>
      </c>
      <c r="V16" s="13">
        <f t="shared" si="5"/>
        <v>382065027.80000001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7</v>
      </c>
      <c r="Q17" s="13">
        <v>49602000</v>
      </c>
      <c r="R17" s="13">
        <v>42161700</v>
      </c>
      <c r="S17" s="152"/>
      <c r="T17" s="12">
        <f>D17+J17+P18</f>
        <v>1714</v>
      </c>
      <c r="U17" s="13">
        <f t="shared" si="4"/>
        <v>9362765985</v>
      </c>
      <c r="V17" s="13">
        <f t="shared" si="5"/>
        <v>7952128107.5099993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76</v>
      </c>
      <c r="Q18" s="13">
        <v>464873000</v>
      </c>
      <c r="R18" s="13">
        <v>395142050</v>
      </c>
      <c r="S18" s="152"/>
      <c r="T18" s="12">
        <f>D18+J18+P19</f>
        <v>46</v>
      </c>
      <c r="U18" s="13">
        <f t="shared" si="4"/>
        <v>365696000</v>
      </c>
      <c r="V18" s="13">
        <f t="shared" si="5"/>
        <v>311479100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3</v>
      </c>
      <c r="Q19" s="13">
        <v>17000000</v>
      </c>
      <c r="R19" s="13">
        <v>14450000</v>
      </c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21794</v>
      </c>
      <c r="U22" s="109">
        <f>SUM(U4:U20)</f>
        <v>120976994880.85999</v>
      </c>
      <c r="V22" s="109">
        <f>SUM(V4:V20)</f>
        <v>102630693144.58997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808</v>
      </c>
      <c r="Q23" s="109">
        <f>SUM(Q4:Q22)</f>
        <v>4965228000</v>
      </c>
      <c r="R23" s="109">
        <f>SUM(R4:R22)</f>
        <v>4220443800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141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598</v>
      </c>
      <c r="C3" s="2">
        <v>3601110000</v>
      </c>
      <c r="D3" s="2">
        <v>3060943500</v>
      </c>
    </row>
    <row r="4" spans="1:4" x14ac:dyDescent="0.25">
      <c r="A4" s="1" t="s">
        <v>78</v>
      </c>
      <c r="B4" s="1">
        <v>210</v>
      </c>
      <c r="C4" s="2">
        <v>1364118000</v>
      </c>
      <c r="D4" s="2">
        <v>1159500300</v>
      </c>
    </row>
    <row r="5" spans="1:4" x14ac:dyDescent="0.25">
      <c r="A5" s="141" t="s">
        <v>18</v>
      </c>
      <c r="B5" s="140">
        <f>SUM(B3:B4)</f>
        <v>808</v>
      </c>
      <c r="C5" s="142">
        <f>SUM(C3:C4)</f>
        <v>4965228000</v>
      </c>
      <c r="D5" s="142">
        <f>SUM(D3:D4)</f>
        <v>4220443800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2023-05-19T04:58:42Z</dcterms:modified>
</cp:coreProperties>
</file>